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9" i="1"/>
  <c r="J57"/>
  <c r="J56"/>
  <c r="J53"/>
  <c r="J52"/>
  <c r="J65" s="1"/>
  <c r="J69" s="1"/>
  <c r="J49"/>
  <c r="J47"/>
  <c r="J42"/>
  <c r="J41"/>
  <c r="J40"/>
  <c r="J39"/>
  <c r="J32"/>
  <c r="J31"/>
  <c r="J30"/>
  <c r="J27"/>
  <c r="J26"/>
  <c r="J25"/>
  <c r="J24"/>
  <c r="J23"/>
  <c r="J18"/>
  <c r="J17"/>
  <c r="J16"/>
  <c r="J15"/>
  <c r="J13"/>
  <c r="J12"/>
  <c r="J11"/>
  <c r="J10"/>
  <c r="J67" l="1"/>
  <c r="J66"/>
</calcChain>
</file>

<file path=xl/sharedStrings.xml><?xml version="1.0" encoding="utf-8"?>
<sst xmlns="http://schemas.openxmlformats.org/spreadsheetml/2006/main" count="97" uniqueCount="92">
  <si>
    <t>Отчёт</t>
  </si>
  <si>
    <t>Управляющей организации о выполнении договора управления многоквартирным</t>
  </si>
  <si>
    <t>жилым домом в период с 01.01.2012г.по 31.12.2012г.</t>
  </si>
  <si>
    <t>1)</t>
  </si>
  <si>
    <t xml:space="preserve">Адрес дома:  ул.Карьерная, д.24 </t>
  </si>
  <si>
    <t xml:space="preserve">2) </t>
  </si>
  <si>
    <t>Площадь дома:     6571,7 кв.м</t>
  </si>
  <si>
    <t>3)</t>
  </si>
  <si>
    <t>Дата принятия в управление: 01.08.2012г.</t>
  </si>
  <si>
    <t>4)</t>
  </si>
  <si>
    <t>Оказаны услуги (вып.работы) по т/о и  содерж.общего имущ.:</t>
  </si>
  <si>
    <t xml:space="preserve">Задолженность собственников и нанимателей жилья по данным услугам на 01.01.2012г.                                       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</si>
  <si>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</si>
  <si>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</si>
  <si>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</si>
  <si>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</si>
  <si>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</si>
  <si>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Нач.электроэнергия(эл.снабжение и общедомовые нужды)</t>
  </si>
  <si>
    <t>в)</t>
  </si>
  <si>
    <t>Нач.водоснабжение и водоотведение</t>
  </si>
  <si>
    <t>г)</t>
  </si>
  <si>
    <t>Нач.отопление и подогрев воды</t>
  </si>
  <si>
    <t>4.2)</t>
  </si>
  <si>
    <t>Оплачено, в том числе:</t>
  </si>
  <si>
    <t>Оплачено(жилые и нежилые помещения)</t>
  </si>
  <si>
    <t>Опл.электроэнергия(эл.снабжение и общедомовые нужды)</t>
  </si>
  <si>
    <t>Опл.водоснабжение и водоотведение</t>
  </si>
  <si>
    <t>Опл.отопление и подогрев воды</t>
  </si>
  <si>
    <t xml:space="preserve">Задолженность собственников и нанимателей по данным услугам на 01.01.2013г.                                      </t>
  </si>
  <si>
    <t>Все обязательства договора управления выполнены.</t>
  </si>
  <si>
    <t>Общий перечень выполненных работ: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</si>
  <si>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</si>
  <si>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</si>
  <si>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</si>
  <si>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</si>
  <si>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</si>
  <si>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</si>
  <si>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6)  Техническое обслуживание локальной котельной</t>
  </si>
  <si>
    <t>7)  Содержание лифтового хозяйства</t>
  </si>
  <si>
    <t>8)  Санит.содерж.(убор.придомов.тер.,мус/провод.,убор.подъезда,лифтов…..)</t>
  </si>
  <si>
    <t>9) Дератизация и дезинсекция</t>
  </si>
  <si>
    <t xml:space="preserve">10) Аварийно-ремонтная служба </t>
  </si>
  <si>
    <t>11) Сбор и вывоз твердых бытовых отходов</t>
  </si>
  <si>
    <t>12) Сбор и вывоз крупногабаритного мусора</t>
  </si>
  <si>
    <t>13) Эл.энергия (эл.снабжен.и общедомов.нужды)</t>
  </si>
  <si>
    <t>14) Водоснабжение и водоотведение</t>
  </si>
  <si>
    <t>15) Отопление и подогрев воды</t>
  </si>
  <si>
    <t>16) Захоронение ТБО</t>
  </si>
  <si>
    <t>17) Материалы</t>
  </si>
  <si>
    <t>18) Др.расходы(обсл.вычисл.тех.,канц.товары,транспорт и т.д.)</t>
  </si>
  <si>
    <t>19) Налоги(20,2% от з/пл., 1% с дохода)</t>
  </si>
  <si>
    <t>20) Расходы по расчетно-кассовому обслуживанию</t>
  </si>
  <si>
    <t>21) Услуги по управлению</t>
  </si>
  <si>
    <t>6)</t>
  </si>
  <si>
    <t>Текущий ремонт и благоустройство</t>
  </si>
  <si>
    <t>Остаток (+,-) средств по состоянию на 01.01.2012г.</t>
  </si>
  <si>
    <t>6.1)</t>
  </si>
  <si>
    <t>Начислено по текущему ремонту и благоустройству (жилые и нежилые помещения)</t>
  </si>
  <si>
    <t xml:space="preserve">6.2) </t>
  </si>
  <si>
    <t>Поступило ЗАО "Комстар-Регионы"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</si>
  <si>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</si>
  <si>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</si>
  <si>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</si>
  <si>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</si>
  <si>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</si>
  <si>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</si>
  <si>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</si>
  <si>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</si>
  <si>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</si>
  <si>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</si>
  <si>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Поверка монометров</t>
  </si>
  <si>
    <t>Изгот.мет.контейн.д/мусора</t>
  </si>
  <si>
    <t>Ремонт в котельной (замена фильтров...)</t>
  </si>
  <si>
    <t>Смена защелок, замков навесных</t>
  </si>
  <si>
    <t>Тех.обслуживание и эксплуатация насосной станции дома</t>
  </si>
  <si>
    <t>Содержание и эксплуатация пожарной сигнализации дома</t>
  </si>
  <si>
    <t xml:space="preserve">Окраска дворового оборудования и ремонт качели </t>
  </si>
  <si>
    <t>Страхование дома</t>
  </si>
  <si>
    <t>Работа трактора, погрузчика</t>
  </si>
  <si>
    <t>Работа автовышки при ремонте "кобры"</t>
  </si>
  <si>
    <t xml:space="preserve">Вывоз строительного мусора </t>
  </si>
  <si>
    <t>6.5)</t>
  </si>
  <si>
    <t>Остаток (+,-) средств по состоянию на 01.01.2013г.</t>
  </si>
  <si>
    <t>6.6)</t>
  </si>
  <si>
    <t xml:space="preserve">Задолженность собственников и нанимателей жилья по данным услугам на 01.01.2013г.                                       </t>
  </si>
  <si>
    <t>7)</t>
  </si>
  <si>
    <t>Общая задолженность собственников и нанимателей по ЖКУ(квитанции) на 01.01.2013г.</t>
  </si>
  <si>
    <t>8)</t>
  </si>
  <si>
    <t xml:space="preserve">Общая задолженность собственников и нанимателей </t>
  </si>
  <si>
    <t>многоквартирного дома за оказанные услуги на 01.01.2013г.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</si>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</sst>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0" xfId="0" applyFont="1"/>
    <xf numFmtId="0" fontId="7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0" borderId="0" xfId="0" applyNumberFormat="1" applyFont="1"/>
    <xf numFmtId="2" fontId="4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topLeftCell="A61" workbookViewId="0">
      <selection activeCell="J20" sqref="J20"/>
    </sheetView>
  </sheetViews>
  <sheetFormatPr defaultRowHeight="15"/>
  <cols>
    <col min="10" max="10" width="10.28515625" bestFit="1" customWidth="1"/>
  </cols>
  <sheetData>
    <row r="1" spans="1:10">
      <c r="D1" s="1" t="s">
        <v>0</v>
      </c>
      <c r="J1" s="2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>
      <c r="C3" s="3" t="s">
        <v>2</v>
      </c>
      <c r="D3" s="3"/>
      <c r="E3" s="3"/>
      <c r="F3" s="3"/>
      <c r="G3" s="3"/>
    </row>
    <row r="4" spans="1:10">
      <c r="A4" s="4" t="s">
        <v>3</v>
      </c>
      <c r="B4" s="5" t="s">
        <v>4</v>
      </c>
      <c r="C4" s="5"/>
      <c r="D4" s="5"/>
      <c r="E4" s="5"/>
      <c r="F4" s="6"/>
    </row>
    <row r="5" spans="1:10">
      <c r="A5" s="4" t="s">
        <v>5</v>
      </c>
      <c r="B5" s="7" t="s">
        <v>6</v>
      </c>
      <c r="C5" s="7"/>
      <c r="D5" s="7"/>
      <c r="E5" s="8"/>
      <c r="F5" s="8"/>
      <c r="G5" s="9"/>
      <c r="H5" s="9"/>
      <c r="I5" s="9"/>
      <c r="J5" s="9"/>
    </row>
    <row r="6" spans="1:10">
      <c r="A6" s="4" t="s">
        <v>7</v>
      </c>
      <c r="B6" s="5" t="s">
        <v>8</v>
      </c>
      <c r="C6" s="5"/>
      <c r="D6" s="5"/>
      <c r="E6" s="6"/>
      <c r="F6" s="6"/>
    </row>
    <row r="7" spans="1:10" ht="15.75">
      <c r="A7" s="10" t="s">
        <v>9</v>
      </c>
      <c r="B7" s="11" t="s">
        <v>10</v>
      </c>
      <c r="C7" s="11"/>
      <c r="D7" s="11"/>
      <c r="E7" s="11"/>
      <c r="F7" s="11"/>
      <c r="G7" s="11"/>
      <c r="H7" s="11"/>
      <c r="I7" s="12"/>
      <c r="J7" s="13"/>
    </row>
    <row r="8" spans="1:10">
      <c r="A8" s="4"/>
      <c r="B8" s="14" t="s">
        <v>11</v>
      </c>
      <c r="C8" s="5"/>
      <c r="D8" s="5"/>
      <c r="E8" s="5"/>
      <c r="F8" s="5"/>
      <c r="G8" s="5"/>
      <c r="H8" s="5"/>
      <c r="I8" s="5"/>
      <c r="J8" s="3">
        <v>0</v>
      </c>
    </row>
    <row r="9" spans="1:10">
      <c r="A9" s="6" t="s">
        <v>12</v>
      </c>
      <c r="B9" s="15" t="s">
        <v>13</v>
      </c>
      <c r="C9" s="6"/>
      <c r="D9" s="6"/>
      <c r="E9" s="6"/>
      <c r="F9" s="6"/>
      <c r="G9" s="6"/>
      <c r="H9" s="16"/>
      <c r="I9" s="17"/>
      <c r="J9" s="18">
        <v>676942.73</v>
      </c>
    </row>
    <row r="10" spans="1:10">
      <c r="A10" s="6" t="s">
        <v>14</v>
      </c>
      <c r="B10" s="4" t="s">
        <v>15</v>
      </c>
      <c r="C10" s="6"/>
      <c r="D10" s="6"/>
      <c r="E10" s="6"/>
      <c r="F10" s="6"/>
      <c r="G10" s="6"/>
      <c r="H10" s="16"/>
      <c r="I10" s="17"/>
      <c r="J10" s="19">
        <f>339756.61+21029.65+1456.18+55991.08+3366.49</f>
        <v>421600.01</v>
      </c>
    </row>
    <row r="11" spans="1:10">
      <c r="A11" s="6" t="s">
        <v>16</v>
      </c>
      <c r="B11" s="4" t="s">
        <v>17</v>
      </c>
      <c r="C11" s="6"/>
      <c r="D11" s="6"/>
      <c r="E11" s="6"/>
      <c r="F11" s="6"/>
      <c r="G11" s="6"/>
      <c r="H11" s="16"/>
      <c r="I11" s="17"/>
      <c r="J11" s="19">
        <f>24747.33+54490.12</f>
        <v>79237.450000000012</v>
      </c>
    </row>
    <row r="12" spans="1:10">
      <c r="A12" s="6" t="s">
        <v>18</v>
      </c>
      <c r="B12" s="4" t="s">
        <v>19</v>
      </c>
      <c r="C12" s="6"/>
      <c r="D12" s="6"/>
      <c r="E12" s="6"/>
      <c r="F12" s="6"/>
      <c r="G12" s="6"/>
      <c r="H12" s="16"/>
      <c r="I12" s="17"/>
      <c r="J12" s="19">
        <f>21196.8+17112</f>
        <v>38308.800000000003</v>
      </c>
    </row>
    <row r="13" spans="1:10">
      <c r="A13" s="6" t="s">
        <v>20</v>
      </c>
      <c r="B13" s="4" t="s">
        <v>21</v>
      </c>
      <c r="C13" s="6"/>
      <c r="D13" s="6"/>
      <c r="E13" s="6"/>
      <c r="F13" s="6"/>
      <c r="G13" s="6"/>
      <c r="H13" s="16"/>
      <c r="I13" s="17"/>
      <c r="J13" s="19">
        <f>113506.65+24289.82</f>
        <v>137796.47</v>
      </c>
    </row>
    <row r="14" spans="1:10">
      <c r="A14" s="20" t="s">
        <v>22</v>
      </c>
      <c r="B14" s="15" t="s">
        <v>23</v>
      </c>
      <c r="C14" s="6"/>
      <c r="D14" s="6"/>
      <c r="E14" s="6"/>
      <c r="F14" s="6"/>
      <c r="G14" s="6"/>
      <c r="H14" s="16"/>
      <c r="I14" s="17"/>
      <c r="J14" s="18">
        <v>570047.71</v>
      </c>
    </row>
    <row r="15" spans="1:10">
      <c r="A15" s="6" t="s">
        <v>14</v>
      </c>
      <c r="B15" s="4" t="s">
        <v>24</v>
      </c>
      <c r="C15" s="6"/>
      <c r="D15" s="6"/>
      <c r="E15" s="6"/>
      <c r="F15" s="6"/>
      <c r="G15" s="6"/>
      <c r="H15" s="16"/>
      <c r="I15" s="17"/>
      <c r="J15" s="19">
        <f>298366.61+18467.28+1296.81+47842.85+2536.74</f>
        <v>368510.29</v>
      </c>
    </row>
    <row r="16" spans="1:10">
      <c r="A16" s="6" t="s">
        <v>16</v>
      </c>
      <c r="B16" s="4" t="s">
        <v>25</v>
      </c>
      <c r="C16" s="6"/>
      <c r="D16" s="6"/>
      <c r="E16" s="6"/>
      <c r="F16" s="6"/>
      <c r="G16" s="6"/>
      <c r="H16" s="16"/>
      <c r="I16" s="17"/>
      <c r="J16" s="19">
        <f>20795.9+47722.03</f>
        <v>68517.929999999993</v>
      </c>
    </row>
    <row r="17" spans="1:10">
      <c r="A17" s="6" t="s">
        <v>18</v>
      </c>
      <c r="B17" s="4" t="s">
        <v>26</v>
      </c>
      <c r="C17" s="6"/>
      <c r="D17" s="6"/>
      <c r="E17" s="6"/>
      <c r="F17" s="6"/>
      <c r="G17" s="6"/>
      <c r="H17" s="16"/>
      <c r="I17" s="17"/>
      <c r="J17" s="19">
        <f>17510.4+14089.5</f>
        <v>31599.9</v>
      </c>
    </row>
    <row r="18" spans="1:10">
      <c r="A18" s="6" t="s">
        <v>20</v>
      </c>
      <c r="B18" s="4" t="s">
        <v>27</v>
      </c>
      <c r="C18" s="6"/>
      <c r="D18" s="6"/>
      <c r="E18" s="6"/>
      <c r="F18" s="6"/>
      <c r="G18" s="6"/>
      <c r="H18" s="16"/>
      <c r="I18" s="17"/>
      <c r="J18" s="19">
        <f>82821.41+18598.18</f>
        <v>101419.59</v>
      </c>
    </row>
    <row r="19" spans="1:10">
      <c r="A19" s="6"/>
      <c r="B19" s="14" t="s">
        <v>28</v>
      </c>
      <c r="C19" s="5"/>
      <c r="D19" s="5"/>
      <c r="E19" s="5"/>
      <c r="F19" s="5"/>
      <c r="G19" s="5"/>
      <c r="H19" s="5"/>
      <c r="I19" s="5"/>
      <c r="J19" s="18">
        <f>J8+J14-J9</f>
        <v>-106895.02000000002</v>
      </c>
    </row>
    <row r="20" spans="1:10">
      <c r="A20" s="6"/>
      <c r="B20" s="21" t="s">
        <v>29</v>
      </c>
      <c r="C20" s="21"/>
      <c r="D20" s="21"/>
      <c r="E20" s="21"/>
      <c r="F20" s="21"/>
      <c r="G20" s="21"/>
      <c r="H20" s="21"/>
      <c r="I20" s="6"/>
      <c r="J20" s="6"/>
    </row>
    <row r="21" spans="1:10">
      <c r="A21" s="6"/>
      <c r="B21" s="20" t="s">
        <v>30</v>
      </c>
      <c r="C21" s="6"/>
      <c r="D21" s="6"/>
      <c r="E21" s="6"/>
      <c r="F21" s="6"/>
      <c r="G21" s="6"/>
      <c r="H21" s="6"/>
      <c r="I21" s="6"/>
      <c r="J21" s="6"/>
    </row>
    <row r="22" spans="1:10">
      <c r="A22" s="6" t="s">
        <v>31</v>
      </c>
      <c r="B22" s="6"/>
      <c r="C22" s="6"/>
      <c r="D22" s="6"/>
      <c r="E22" s="6"/>
      <c r="F22" s="6"/>
      <c r="G22" s="6"/>
      <c r="H22" s="6"/>
      <c r="I22" s="6"/>
      <c r="J22" s="13"/>
    </row>
    <row r="23" spans="1:10">
      <c r="A23" s="6" t="s">
        <v>32</v>
      </c>
      <c r="B23" s="6"/>
      <c r="C23" s="6"/>
      <c r="D23" s="6"/>
      <c r="E23" s="6"/>
      <c r="F23" s="6"/>
      <c r="G23" s="6"/>
      <c r="H23" s="6"/>
      <c r="I23" s="6"/>
      <c r="J23" s="22">
        <f>11500.48+28586.9</f>
        <v>40087.380000000005</v>
      </c>
    </row>
    <row r="24" spans="1:10">
      <c r="A24" s="6" t="s">
        <v>33</v>
      </c>
      <c r="B24" s="6"/>
      <c r="C24" s="6"/>
      <c r="D24" s="6"/>
      <c r="E24" s="6"/>
      <c r="F24" s="6"/>
      <c r="G24" s="6"/>
      <c r="H24" s="6"/>
      <c r="I24" s="6"/>
      <c r="J24" s="13">
        <f>1314.34+4600.19</f>
        <v>5914.53</v>
      </c>
    </row>
    <row r="25" spans="1:10">
      <c r="A25" s="6" t="s">
        <v>34</v>
      </c>
      <c r="B25" s="6"/>
      <c r="C25" s="6"/>
      <c r="D25" s="6"/>
      <c r="E25" s="6"/>
      <c r="F25" s="6"/>
      <c r="G25" s="6"/>
      <c r="H25" s="6"/>
      <c r="I25" s="6"/>
      <c r="J25" s="22">
        <f>985.76+1971.51+3285.85</f>
        <v>6243.12</v>
      </c>
    </row>
    <row r="26" spans="1:10">
      <c r="A26" s="6" t="s">
        <v>35</v>
      </c>
      <c r="B26" s="6"/>
      <c r="C26" s="6"/>
      <c r="D26" s="6"/>
      <c r="E26" s="6"/>
      <c r="F26" s="6"/>
      <c r="G26" s="6"/>
      <c r="H26" s="6"/>
      <c r="I26" s="6"/>
      <c r="J26" s="22">
        <f>985.76+5257.36</f>
        <v>6243.12</v>
      </c>
    </row>
    <row r="27" spans="1:10">
      <c r="A27" s="6" t="s">
        <v>36</v>
      </c>
      <c r="B27" s="6"/>
      <c r="C27" s="6"/>
      <c r="D27" s="6"/>
      <c r="E27" s="6"/>
      <c r="F27" s="6"/>
      <c r="G27" s="6"/>
      <c r="H27" s="6"/>
      <c r="I27" s="6"/>
      <c r="J27" s="22">
        <f>6900.29</f>
        <v>6900.29</v>
      </c>
    </row>
    <row r="28" spans="1:10">
      <c r="A28" s="6" t="s">
        <v>37</v>
      </c>
      <c r="B28" s="6"/>
      <c r="C28" s="6"/>
      <c r="D28" s="6"/>
      <c r="E28" s="6"/>
      <c r="F28" s="6"/>
      <c r="G28" s="6"/>
      <c r="H28" s="6"/>
      <c r="I28" s="6"/>
      <c r="J28" s="23">
        <v>56062.8</v>
      </c>
    </row>
    <row r="29" spans="1:10">
      <c r="A29" s="6" t="s">
        <v>38</v>
      </c>
      <c r="B29" s="6"/>
      <c r="C29" s="6"/>
      <c r="D29" s="6"/>
      <c r="E29" s="6"/>
      <c r="F29" s="6"/>
      <c r="G29" s="6"/>
      <c r="H29" s="6"/>
      <c r="I29" s="6"/>
      <c r="J29" s="22">
        <v>62431.15</v>
      </c>
    </row>
    <row r="30" spans="1:10">
      <c r="A30" s="6" t="s">
        <v>39</v>
      </c>
      <c r="B30" s="6"/>
      <c r="C30" s="6"/>
      <c r="D30" s="6"/>
      <c r="E30" s="6"/>
      <c r="F30" s="6"/>
      <c r="G30" s="6"/>
      <c r="H30" s="6"/>
      <c r="I30" s="6"/>
      <c r="J30" s="24">
        <f>95265+30000</f>
        <v>125265</v>
      </c>
    </row>
    <row r="31" spans="1:10">
      <c r="A31" s="6" t="s">
        <v>40</v>
      </c>
      <c r="B31" s="6"/>
      <c r="C31" s="6"/>
      <c r="D31" s="6"/>
      <c r="E31" s="6"/>
      <c r="F31" s="6"/>
      <c r="G31" s="6"/>
      <c r="H31" s="6"/>
      <c r="I31" s="6"/>
      <c r="J31" s="22">
        <f>3943.02</f>
        <v>3943.02</v>
      </c>
    </row>
    <row r="32" spans="1:10">
      <c r="A32" s="6" t="s">
        <v>41</v>
      </c>
      <c r="B32" s="6"/>
      <c r="C32" s="6"/>
      <c r="D32" s="6"/>
      <c r="E32" s="6"/>
      <c r="F32" s="6"/>
      <c r="G32" s="6"/>
      <c r="H32" s="6"/>
      <c r="I32" s="6"/>
      <c r="J32" s="22">
        <f>9857.55</f>
        <v>9857.5499999999993</v>
      </c>
    </row>
    <row r="33" spans="1:10">
      <c r="A33" s="6" t="s">
        <v>42</v>
      </c>
      <c r="B33" s="6"/>
      <c r="C33" s="6"/>
      <c r="D33" s="6"/>
      <c r="E33" s="6"/>
      <c r="F33" s="6"/>
      <c r="G33" s="6"/>
      <c r="H33" s="6"/>
      <c r="I33" s="6"/>
      <c r="J33" s="22">
        <v>18729.349999999999</v>
      </c>
    </row>
    <row r="34" spans="1:10">
      <c r="A34" s="6" t="s">
        <v>43</v>
      </c>
      <c r="B34" s="6"/>
      <c r="C34" s="6"/>
      <c r="D34" s="6"/>
      <c r="E34" s="6"/>
      <c r="F34" s="6"/>
      <c r="G34" s="6"/>
      <c r="H34" s="6"/>
      <c r="I34" s="6"/>
      <c r="J34" s="23">
        <v>2300.1</v>
      </c>
    </row>
    <row r="35" spans="1:10">
      <c r="A35" s="6" t="s">
        <v>44</v>
      </c>
      <c r="B35" s="6"/>
      <c r="C35" s="6"/>
      <c r="D35" s="6"/>
      <c r="E35" s="6"/>
      <c r="F35" s="6"/>
      <c r="G35" s="6"/>
      <c r="H35" s="6"/>
      <c r="I35" s="6"/>
      <c r="J35" s="25">
        <v>79237.45</v>
      </c>
    </row>
    <row r="36" spans="1:10">
      <c r="A36" s="6" t="s">
        <v>45</v>
      </c>
      <c r="B36" s="6"/>
      <c r="C36" s="6"/>
      <c r="D36" s="6"/>
      <c r="E36" s="6"/>
      <c r="F36" s="6"/>
      <c r="G36" s="6"/>
      <c r="H36" s="6"/>
      <c r="I36" s="6"/>
      <c r="J36" s="23">
        <v>38308.800000000003</v>
      </c>
    </row>
    <row r="37" spans="1:10">
      <c r="A37" s="6" t="s">
        <v>46</v>
      </c>
      <c r="B37" s="6"/>
      <c r="C37" s="6"/>
      <c r="D37" s="6"/>
      <c r="E37" s="6"/>
      <c r="F37" s="6"/>
      <c r="G37" s="6"/>
      <c r="H37" s="6"/>
      <c r="I37" s="6"/>
      <c r="J37" s="22">
        <v>137796.47</v>
      </c>
    </row>
    <row r="38" spans="1:10">
      <c r="A38" s="6" t="s">
        <v>47</v>
      </c>
      <c r="B38" s="6"/>
      <c r="C38" s="6"/>
      <c r="D38" s="6"/>
      <c r="E38" s="6"/>
      <c r="F38" s="6"/>
      <c r="G38" s="6"/>
      <c r="H38" s="6"/>
      <c r="I38" s="6"/>
      <c r="J38" s="22">
        <v>1456.18</v>
      </c>
    </row>
    <row r="39" spans="1:10">
      <c r="A39" s="6" t="s">
        <v>48</v>
      </c>
      <c r="B39" s="6"/>
      <c r="C39" s="6"/>
      <c r="D39" s="6"/>
      <c r="E39" s="6"/>
      <c r="F39" s="6"/>
      <c r="G39" s="6"/>
      <c r="H39" s="6"/>
      <c r="I39" s="6"/>
      <c r="J39" s="23">
        <f>10310.62-552.21</f>
        <v>9758.41</v>
      </c>
    </row>
    <row r="40" spans="1:10">
      <c r="A40" s="6" t="s">
        <v>49</v>
      </c>
      <c r="B40" s="6"/>
      <c r="C40" s="6"/>
      <c r="D40" s="6"/>
      <c r="E40" s="6"/>
      <c r="F40" s="6"/>
      <c r="G40" s="6"/>
      <c r="H40" s="6"/>
      <c r="I40" s="6"/>
      <c r="J40" s="23">
        <f>9813.46</f>
        <v>9813.4599999999991</v>
      </c>
    </row>
    <row r="41" spans="1:10">
      <c r="A41" s="6" t="s">
        <v>50</v>
      </c>
      <c r="B41" s="6"/>
      <c r="C41" s="6"/>
      <c r="D41" s="6"/>
      <c r="E41" s="6"/>
      <c r="F41" s="6"/>
      <c r="G41" s="6"/>
      <c r="H41" s="6"/>
      <c r="I41" s="6"/>
      <c r="J41" s="22">
        <f>6830.5+6769.43+13000</f>
        <v>26599.93</v>
      </c>
    </row>
    <row r="42" spans="1:10">
      <c r="A42" s="6" t="s">
        <v>51</v>
      </c>
      <c r="B42" s="6"/>
      <c r="C42" s="6"/>
      <c r="D42" s="6"/>
      <c r="E42" s="6"/>
      <c r="F42" s="6"/>
      <c r="G42" s="6"/>
      <c r="H42" s="6"/>
      <c r="I42" s="6"/>
      <c r="J42" s="23">
        <f>14892.73-1984.53</f>
        <v>12908.199999999999</v>
      </c>
    </row>
    <row r="43" spans="1:10">
      <c r="A43" s="6" t="s">
        <v>52</v>
      </c>
      <c r="B43" s="6"/>
      <c r="C43" s="6"/>
      <c r="D43" s="6"/>
      <c r="E43" s="6"/>
      <c r="F43" s="6"/>
      <c r="G43" s="6"/>
      <c r="H43" s="6"/>
      <c r="I43" s="6"/>
      <c r="J43" s="22">
        <v>17086.419999999998</v>
      </c>
    </row>
    <row r="44" spans="1:10" ht="15.75">
      <c r="A44" s="12" t="s">
        <v>53</v>
      </c>
      <c r="B44" s="12" t="s">
        <v>54</v>
      </c>
      <c r="C44" s="12"/>
      <c r="D44" s="12"/>
      <c r="E44" s="12"/>
      <c r="F44" s="12"/>
      <c r="G44" s="12"/>
      <c r="H44" s="12"/>
      <c r="I44" s="6"/>
      <c r="J44" s="22"/>
    </row>
    <row r="45" spans="1:10">
      <c r="A45" s="6"/>
      <c r="B45" s="20" t="s">
        <v>55</v>
      </c>
      <c r="C45" s="20"/>
      <c r="D45" s="20"/>
      <c r="E45" s="20"/>
      <c r="F45" s="20"/>
      <c r="G45" s="20"/>
      <c r="H45" s="6"/>
      <c r="I45" s="6"/>
      <c r="J45" s="26">
        <v>0</v>
      </c>
    </row>
    <row r="46" spans="1:10">
      <c r="A46" s="6"/>
      <c r="B46" s="14" t="s">
        <v>11</v>
      </c>
      <c r="C46" s="5"/>
      <c r="D46" s="5"/>
      <c r="E46" s="5"/>
      <c r="F46" s="5"/>
      <c r="G46" s="5"/>
      <c r="H46" s="5"/>
      <c r="I46" s="5"/>
      <c r="J46" s="26">
        <v>0</v>
      </c>
    </row>
    <row r="47" spans="1:10">
      <c r="A47" s="6" t="s">
        <v>56</v>
      </c>
      <c r="B47" s="6" t="s">
        <v>57</v>
      </c>
      <c r="C47" s="6"/>
      <c r="D47" s="6"/>
      <c r="E47" s="6"/>
      <c r="F47" s="6"/>
      <c r="G47" s="6"/>
      <c r="H47" s="6"/>
      <c r="I47" s="6"/>
      <c r="J47" s="22">
        <f>48631.48+8543.2+23329.54</f>
        <v>80504.22</v>
      </c>
    </row>
    <row r="48" spans="1:10">
      <c r="A48" s="6" t="s">
        <v>58</v>
      </c>
      <c r="B48" s="6" t="s">
        <v>59</v>
      </c>
      <c r="C48" s="6"/>
      <c r="D48" s="6"/>
      <c r="E48" s="6"/>
      <c r="F48" s="6"/>
      <c r="G48" s="6"/>
      <c r="H48" s="6"/>
      <c r="I48" s="6"/>
      <c r="J48" s="23">
        <v>1000</v>
      </c>
    </row>
    <row r="49" spans="1:10">
      <c r="A49" s="6" t="s">
        <v>60</v>
      </c>
      <c r="B49" s="6" t="s">
        <v>61</v>
      </c>
      <c r="C49" s="6"/>
      <c r="D49" s="6"/>
      <c r="E49" s="6"/>
      <c r="F49" s="6"/>
      <c r="G49" s="6"/>
      <c r="H49" s="6"/>
      <c r="I49" s="6"/>
      <c r="J49" s="22">
        <f>1771.09-552.21</f>
        <v>1218.8799999999999</v>
      </c>
    </row>
    <row r="50" spans="1:10">
      <c r="A50" s="6" t="s">
        <v>62</v>
      </c>
      <c r="B50" s="6" t="s">
        <v>63</v>
      </c>
      <c r="C50" s="6"/>
      <c r="D50" s="6"/>
      <c r="E50" s="6"/>
      <c r="F50" s="6"/>
      <c r="G50" s="6"/>
      <c r="H50" s="6"/>
      <c r="I50" s="6"/>
      <c r="J50" s="22">
        <v>815.04</v>
      </c>
    </row>
    <row r="51" spans="1:10">
      <c r="A51" s="6" t="s">
        <v>64</v>
      </c>
      <c r="B51" s="6" t="s">
        <v>65</v>
      </c>
      <c r="C51" s="6"/>
      <c r="D51" s="6"/>
      <c r="E51" s="6"/>
      <c r="F51" s="6"/>
      <c r="G51" s="6"/>
      <c r="H51" s="6"/>
      <c r="I51" s="6"/>
      <c r="J51" s="22">
        <v>3943.02</v>
      </c>
    </row>
    <row r="52" spans="1:10">
      <c r="A52" s="6" t="s">
        <v>66</v>
      </c>
      <c r="B52" s="6" t="s">
        <v>67</v>
      </c>
      <c r="C52" s="6"/>
      <c r="D52" s="6"/>
      <c r="E52" s="6"/>
      <c r="F52" s="6"/>
      <c r="G52" s="6"/>
      <c r="H52" s="6"/>
      <c r="I52" s="6"/>
      <c r="J52" s="22">
        <f>41533.12+7502.46+20487.48</f>
        <v>69523.06</v>
      </c>
    </row>
    <row r="53" spans="1:10">
      <c r="A53" s="6" t="s">
        <v>68</v>
      </c>
      <c r="B53" s="6" t="s">
        <v>69</v>
      </c>
      <c r="C53" s="6"/>
      <c r="D53" s="6"/>
      <c r="E53" s="6"/>
      <c r="F53" s="6"/>
      <c r="G53" s="6"/>
      <c r="H53" s="6"/>
      <c r="I53" s="6"/>
      <c r="J53" s="27">
        <f>J54+J55+J56+J57+J58+J59+J61+J60+J62+J63+J64</f>
        <v>85503.91</v>
      </c>
    </row>
    <row r="54" spans="1:10">
      <c r="A54" s="6" t="s">
        <v>70</v>
      </c>
      <c r="B54" s="6"/>
      <c r="C54" s="6"/>
      <c r="D54" s="6"/>
      <c r="E54" s="6"/>
      <c r="F54" s="6"/>
      <c r="G54" s="6"/>
      <c r="H54" s="6"/>
      <c r="I54" s="6"/>
      <c r="J54" s="23">
        <v>13720</v>
      </c>
    </row>
    <row r="55" spans="1:10">
      <c r="A55" s="6" t="s">
        <v>71</v>
      </c>
      <c r="B55" s="6"/>
      <c r="C55" s="6"/>
      <c r="D55" s="6"/>
      <c r="E55" s="6"/>
      <c r="F55" s="6"/>
      <c r="G55" s="6"/>
      <c r="H55" s="6"/>
      <c r="I55" s="6"/>
      <c r="J55" s="23">
        <v>8000</v>
      </c>
    </row>
    <row r="56" spans="1:10">
      <c r="A56" s="6" t="s">
        <v>72</v>
      </c>
      <c r="B56" s="6"/>
      <c r="C56" s="6"/>
      <c r="D56" s="6"/>
      <c r="E56" s="6"/>
      <c r="F56" s="6"/>
      <c r="G56" s="6"/>
      <c r="H56" s="6"/>
      <c r="I56" s="6"/>
      <c r="J56" s="23">
        <f>1000+1171</f>
        <v>2171</v>
      </c>
    </row>
    <row r="57" spans="1:10">
      <c r="A57" s="6" t="s">
        <v>73</v>
      </c>
      <c r="B57" s="6"/>
      <c r="C57" s="6"/>
      <c r="D57" s="6"/>
      <c r="E57" s="6"/>
      <c r="F57" s="6"/>
      <c r="G57" s="6"/>
      <c r="H57" s="6"/>
      <c r="I57" s="6"/>
      <c r="J57" s="23">
        <f>239.7+705</f>
        <v>944.7</v>
      </c>
    </row>
    <row r="58" spans="1:10">
      <c r="A58" s="6" t="s">
        <v>74</v>
      </c>
      <c r="B58" s="6"/>
      <c r="C58" s="6"/>
      <c r="D58" s="6"/>
      <c r="E58" s="6"/>
      <c r="F58" s="6"/>
      <c r="G58" s="6"/>
      <c r="H58" s="6"/>
      <c r="I58" s="6"/>
      <c r="J58" s="23">
        <v>5400</v>
      </c>
    </row>
    <row r="59" spans="1:10">
      <c r="A59" s="6" t="s">
        <v>75</v>
      </c>
      <c r="B59" s="6"/>
      <c r="C59" s="6"/>
      <c r="D59" s="6"/>
      <c r="E59" s="6"/>
      <c r="F59" s="6"/>
      <c r="G59" s="6"/>
      <c r="H59" s="6"/>
      <c r="I59" s="6"/>
      <c r="J59" s="23">
        <v>19125</v>
      </c>
    </row>
    <row r="60" spans="1:10">
      <c r="A60" s="6" t="s">
        <v>76</v>
      </c>
      <c r="B60" s="6"/>
      <c r="C60" s="6"/>
      <c r="D60" s="6"/>
      <c r="E60" s="6"/>
      <c r="F60" s="6"/>
      <c r="G60" s="6"/>
      <c r="H60" s="6"/>
      <c r="I60" s="6"/>
      <c r="J60" s="23">
        <v>1543.21</v>
      </c>
    </row>
    <row r="61" spans="1:10">
      <c r="A61" s="6" t="s">
        <v>77</v>
      </c>
      <c r="B61" s="6"/>
      <c r="C61" s="6"/>
      <c r="D61" s="6"/>
      <c r="E61" s="6"/>
      <c r="F61" s="6"/>
      <c r="G61" s="6"/>
      <c r="H61" s="6"/>
      <c r="I61" s="6"/>
      <c r="J61" s="23">
        <v>12000</v>
      </c>
    </row>
    <row r="62" spans="1:10">
      <c r="A62" s="6" t="s">
        <v>78</v>
      </c>
      <c r="B62" s="6"/>
      <c r="C62" s="6"/>
      <c r="D62" s="6"/>
      <c r="E62" s="6"/>
      <c r="F62" s="6"/>
      <c r="G62" s="6"/>
      <c r="H62" s="6"/>
      <c r="I62" s="6"/>
      <c r="J62" s="23">
        <v>1800</v>
      </c>
    </row>
    <row r="63" spans="1:10">
      <c r="A63" s="6" t="s">
        <v>79</v>
      </c>
      <c r="B63" s="6"/>
      <c r="C63" s="6"/>
      <c r="D63" s="6"/>
      <c r="E63" s="6"/>
      <c r="F63" s="6"/>
      <c r="G63" s="6"/>
      <c r="H63" s="6"/>
      <c r="I63" s="6"/>
      <c r="J63" s="23">
        <v>1000</v>
      </c>
    </row>
    <row r="64" spans="1:10">
      <c r="A64" s="6" t="s">
        <v>80</v>
      </c>
      <c r="B64" s="6"/>
      <c r="C64" s="6"/>
      <c r="D64" s="6"/>
      <c r="E64" s="6"/>
      <c r="F64" s="6"/>
      <c r="G64" s="6"/>
      <c r="H64" s="6"/>
      <c r="I64" s="6"/>
      <c r="J64" s="23">
        <v>19800</v>
      </c>
    </row>
    <row r="65" spans="1:10">
      <c r="A65" s="6" t="s">
        <v>81</v>
      </c>
      <c r="B65" s="20" t="s">
        <v>82</v>
      </c>
      <c r="C65" s="20"/>
      <c r="D65" s="20"/>
      <c r="E65" s="20"/>
      <c r="F65" s="20"/>
      <c r="G65" s="6"/>
      <c r="H65" s="6"/>
      <c r="I65" s="6"/>
      <c r="J65" s="27">
        <f>J45+J52-J53+J48-J49-J50-J51</f>
        <v>-20957.790000000005</v>
      </c>
    </row>
    <row r="66" spans="1:10">
      <c r="A66" s="6" t="s">
        <v>83</v>
      </c>
      <c r="B66" s="14" t="s">
        <v>84</v>
      </c>
      <c r="C66" s="5"/>
      <c r="D66" s="5"/>
      <c r="E66" s="5"/>
      <c r="F66" s="5"/>
      <c r="G66" s="5"/>
      <c r="H66" s="5"/>
      <c r="I66" s="5"/>
      <c r="J66" s="26">
        <f>J52+J45-J47</f>
        <v>-10981.160000000003</v>
      </c>
    </row>
    <row r="67" spans="1:10">
      <c r="A67" s="20" t="s">
        <v>85</v>
      </c>
      <c r="B67" s="20" t="s">
        <v>86</v>
      </c>
      <c r="C67" s="20"/>
      <c r="D67" s="20"/>
      <c r="E67" s="20"/>
      <c r="F67" s="20"/>
      <c r="G67" s="20"/>
      <c r="H67" s="20"/>
      <c r="I67" s="20"/>
      <c r="J67" s="27">
        <f>J19+J66</f>
        <v>-117876.18000000002</v>
      </c>
    </row>
    <row r="68" spans="1:10">
      <c r="A68" s="28" t="s">
        <v>87</v>
      </c>
      <c r="B68" s="28" t="s">
        <v>88</v>
      </c>
      <c r="C68" s="28"/>
      <c r="D68" s="28"/>
      <c r="E68" s="28"/>
      <c r="F68" s="28"/>
      <c r="G68" s="28"/>
      <c r="H68" s="28"/>
      <c r="I68" s="28"/>
      <c r="J68" s="28"/>
    </row>
    <row r="69" spans="1:10">
      <c r="A69" s="6"/>
      <c r="B69" s="28" t="s">
        <v>89</v>
      </c>
      <c r="C69" s="28"/>
      <c r="D69" s="28"/>
      <c r="E69" s="28"/>
      <c r="F69" s="28"/>
      <c r="G69" s="28"/>
      <c r="H69" s="6"/>
      <c r="I69" s="6"/>
      <c r="J69" s="18">
        <f>J65+J19</f>
        <v>-127852.81000000003</v>
      </c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13"/>
    </row>
    <row r="71" spans="1:10">
      <c r="A71" s="6"/>
      <c r="B71" s="28" t="s">
        <v>90</v>
      </c>
      <c r="C71" s="20"/>
      <c r="D71" s="20"/>
      <c r="E71" s="20"/>
      <c r="F71" s="20"/>
      <c r="G71" s="20"/>
      <c r="H71" s="20"/>
      <c r="I71" s="20"/>
      <c r="J71" s="13"/>
    </row>
    <row r="72" spans="1:10">
      <c r="A72" s="6"/>
      <c r="B72" s="28" t="s">
        <v>91</v>
      </c>
      <c r="C72" s="28"/>
      <c r="D72" s="28"/>
      <c r="E72" s="28"/>
      <c r="F72" s="28"/>
      <c r="G72" s="28"/>
      <c r="H72" s="28"/>
      <c r="I72" s="20"/>
      <c r="J72" s="13"/>
    </row>
  </sheetData>
  <mergeCells count="2">
    <mergeCell ref="B5:D5"/>
    <mergeCell ref="B20:H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2014-02-25T08:04:10Z</dcterms:modified>
</cp:coreProperties>
</file>