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5" i="5"/>
  <c r="C34"/>
  <c r="C33"/>
  <c r="C19"/>
  <c r="C32" l="1"/>
  <c r="C31"/>
  <c r="C30"/>
  <c r="C29"/>
  <c r="C28"/>
  <c r="C27"/>
  <c r="C26"/>
  <c r="C44" l="1"/>
  <c r="C43"/>
  <c r="C42"/>
  <c r="C41"/>
  <c r="C40"/>
  <c r="C39"/>
  <c r="C38"/>
  <c r="C37"/>
  <c r="C12" l="1"/>
  <c r="C45" s="1"/>
  <c r="C46" l="1"/>
  <c r="C50" l="1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<sst xmlns="http://schemas.openxmlformats.org/spreadsheetml/2006/main" count="50" uniqueCount="50">
  <si>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</si>
  <si>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</si>
  <si>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</si>
  <si>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</si>
  <si>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</si>
  <si>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</si>
  <si>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</si>
  <si>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</si>
  <si>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</si>
  <si>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наб.Дубровинского, д.66</t>
  </si>
  <si>
    <t>3)       Дата принятия в управление:    01.05.2014г.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</si>
  <si>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</si>
  <si>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</si>
  <si>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</si>
  <si>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</si>
  <si>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</si>
  <si>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</si>
  <si>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</si>
  <si>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</si>
  <si>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</si>
  <si>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 "МТС",ПАО"Вымпелком",ПАО"Ростелеком"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</si>
  <si>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</si>
  <si>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</si>
  <si>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</si>
  <si>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4-Э)Оказаны услуги  по начислению платы за элетроэнергию</t>
  </si>
  <si>
    <t>Всего задолженность по дому (выполненные работы + услуги)</t>
  </si>
  <si>
    <t>7) Аварийно-ремонтная служба ООО "АРС"</t>
  </si>
  <si>
    <t>Замена участков розлива ГВС и ливнёвой канализации в т/подполье (исп.сварщ.)</t>
  </si>
  <si>
    <t>Установка запорной арматуры на системе ГВС (вентиля, задвижки, краны, трубы...)техподполье</t>
  </si>
  <si>
    <t>Замена участков трубопровода ГВС в т/подпольи</t>
  </si>
  <si>
    <t>9) ОДН по холодному и горячему водоснабжению</t>
  </si>
  <si>
    <t>8) Тех.обслуживание газопровода ВГС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</si>
  <si>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</si>
  <si>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</si>
  <si>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</si>
  <si>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</si>
  <si>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</si>
  <si>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</si>
  <si>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</si>
  <si>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Благоустр.придомовой территории (ремонт скамеек, качелей на д/пл.)</t>
  </si>
  <si>
    <t>2)       Площадь дома 5337,3 кв.м</t>
  </si>
  <si>
    <t xml:space="preserve">Ремонт освещения подъезда с заменой панелей и светильников </t>
  </si>
  <si>
    <t>Ремонт  инженерных сетей ГВС с заменой стояков, кранов(кв.83,75,86,25)</t>
  </si>
  <si>
    <t>Ремонт мусорного контейнера, клапана на мусоропроводе, изготовление контейнеров для ТКО</t>
  </si>
  <si>
    <t xml:space="preserve">Замена системы ХВС с заменой розлива, участков канализационных труб кв.100, 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</si>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</sst>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/>
    <xf numFmtId="0" fontId="0" fillId="0" borderId="0" xfId="0"/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0"/>
  <sheetViews>
    <sheetView tabSelected="1" workbookViewId="0">
      <selection activeCell="F12" sqref="F12"/>
    </sheetView>
  </sheetViews>
  <sheetFormatPr defaultRowHeight="12" customHeight="1"/>
  <cols>
    <col min="1" max="1" width="1.42578125" customWidth="1"/>
    <col min="2" max="2" width="78" customWidth="1"/>
    <col min="3" max="3" width="12.28515625" customWidth="1"/>
    <col min="4" max="4" width="4.85546875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32</v>
      </c>
    </row>
    <row r="4" spans="2:3" ht="12" customHeight="1">
      <c r="B4" s="5" t="s">
        <v>9</v>
      </c>
      <c r="C4" s="6"/>
    </row>
    <row r="5" spans="2:3" ht="12" customHeight="1">
      <c r="B5" s="5" t="s">
        <v>40</v>
      </c>
      <c r="C5" s="6"/>
    </row>
    <row r="6" spans="2:3" ht="12" customHeight="1">
      <c r="B6" s="5" t="s">
        <v>10</v>
      </c>
      <c r="C6" s="6"/>
    </row>
    <row r="7" spans="2:3" ht="51.75" customHeight="1">
      <c r="B7" s="36" t="s">
        <v>3</v>
      </c>
      <c r="C7" s="37"/>
    </row>
    <row r="8" spans="2:3" s="28" customFormat="1" ht="14.25" customHeight="1">
      <c r="B8" s="30" t="s">
        <v>24</v>
      </c>
      <c r="C8" s="29"/>
    </row>
    <row r="9" spans="2:3" s="28" customFormat="1" ht="14.25" customHeight="1">
      <c r="B9" s="32" t="s">
        <v>33</v>
      </c>
      <c r="C9" s="31">
        <v>-7403.62</v>
      </c>
    </row>
    <row r="10" spans="2:3" s="28" customFormat="1" ht="14.25" customHeight="1">
      <c r="B10" s="32" t="s">
        <v>4</v>
      </c>
      <c r="C10" s="33">
        <v>0</v>
      </c>
    </row>
    <row r="11" spans="2:3" s="28" customFormat="1" ht="14.25" customHeight="1">
      <c r="B11" s="32" t="s">
        <v>5</v>
      </c>
      <c r="C11" s="33">
        <v>2984.17</v>
      </c>
    </row>
    <row r="12" spans="2:3" s="28" customFormat="1" ht="13.5" customHeight="1">
      <c r="B12" s="32" t="s">
        <v>34</v>
      </c>
      <c r="C12" s="31">
        <f>C9+C11-C10</f>
        <v>-4419.45</v>
      </c>
    </row>
    <row r="13" spans="2:3" ht="27" customHeight="1">
      <c r="B13" s="38" t="s">
        <v>17</v>
      </c>
      <c r="C13" s="39"/>
    </row>
    <row r="14" spans="2:3" ht="25.5" customHeight="1">
      <c r="B14" s="7" t="s">
        <v>35</v>
      </c>
      <c r="C14" s="27">
        <v>-38333.760000000002</v>
      </c>
    </row>
    <row r="15" spans="2:3" ht="12" customHeight="1">
      <c r="B15" s="5" t="s">
        <v>36</v>
      </c>
      <c r="C15" s="25">
        <v>-186086.33</v>
      </c>
    </row>
    <row r="16" spans="2:3" ht="12" customHeight="1">
      <c r="B16" s="5" t="s">
        <v>18</v>
      </c>
      <c r="C16" s="26">
        <v>763032.18</v>
      </c>
    </row>
    <row r="17" spans="2:3" ht="12" customHeight="1">
      <c r="B17" s="5" t="s">
        <v>19</v>
      </c>
      <c r="C17" s="23">
        <v>772287.27</v>
      </c>
    </row>
    <row r="18" spans="2:3" ht="12" customHeight="1">
      <c r="B18" s="5" t="s">
        <v>20</v>
      </c>
      <c r="C18" s="23">
        <v>0</v>
      </c>
    </row>
    <row r="19" spans="2:3" ht="12" customHeight="1">
      <c r="B19" s="5" t="s">
        <v>21</v>
      </c>
      <c r="C19" s="35">
        <f>C18+C17</f>
        <v>772287.27</v>
      </c>
    </row>
    <row r="20" spans="2:3" ht="25.5" customHeight="1">
      <c r="B20" s="40" t="s">
        <v>22</v>
      </c>
      <c r="C20" s="41"/>
    </row>
    <row r="21" spans="2:3" ht="12" customHeight="1">
      <c r="B21" s="15" t="s">
        <v>1</v>
      </c>
      <c r="C21" s="16"/>
    </row>
    <row r="22" spans="2:3" ht="12" customHeight="1">
      <c r="B22" s="17" t="s">
        <v>11</v>
      </c>
      <c r="C22" s="18">
        <v>156130.17000000001</v>
      </c>
    </row>
    <row r="23" spans="2:3" ht="12" customHeight="1">
      <c r="B23" s="19" t="s">
        <v>12</v>
      </c>
      <c r="C23" s="33">
        <v>5649.15</v>
      </c>
    </row>
    <row r="24" spans="2:3" ht="12" customHeight="1">
      <c r="B24" s="19" t="s">
        <v>13</v>
      </c>
      <c r="C24" s="20">
        <v>10764.53</v>
      </c>
    </row>
    <row r="25" spans="2:3" ht="12" customHeight="1">
      <c r="B25" s="19" t="s">
        <v>14</v>
      </c>
      <c r="C25" s="21">
        <v>7206.01</v>
      </c>
    </row>
    <row r="26" spans="2:3" ht="12" customHeight="1">
      <c r="B26" s="19" t="s">
        <v>15</v>
      </c>
      <c r="C26" s="21">
        <f>11793.92+5000+4000+2189.5+2660+59124+66000</f>
        <v>150767.41999999998</v>
      </c>
    </row>
    <row r="27" spans="2:3" ht="12" customHeight="1">
      <c r="B27" s="19" t="s">
        <v>16</v>
      </c>
      <c r="C27" s="22">
        <f>2969.32</f>
        <v>2969.32</v>
      </c>
    </row>
    <row r="28" spans="2:3" ht="12" customHeight="1">
      <c r="B28" s="19" t="s">
        <v>26</v>
      </c>
      <c r="C28" s="21">
        <f>25571.52</f>
        <v>25571.52</v>
      </c>
    </row>
    <row r="29" spans="2:3" ht="12" customHeight="1">
      <c r="B29" s="19" t="s">
        <v>31</v>
      </c>
      <c r="C29" s="21">
        <f>10241.28</f>
        <v>10241.280000000001</v>
      </c>
    </row>
    <row r="30" spans="2:3" ht="12" customHeight="1">
      <c r="B30" s="19" t="s">
        <v>30</v>
      </c>
      <c r="C30" s="21">
        <f>13714.74</f>
        <v>13714.74</v>
      </c>
    </row>
    <row r="31" spans="2:3" ht="12" customHeight="1">
      <c r="B31" s="19" t="s">
        <v>45</v>
      </c>
      <c r="C31" s="22">
        <f>6981.33</f>
        <v>6981.33</v>
      </c>
    </row>
    <row r="32" spans="2:3" ht="12" customHeight="1">
      <c r="B32" s="19" t="s">
        <v>46</v>
      </c>
      <c r="C32" s="22">
        <f>11173.78+19354.54</f>
        <v>30528.32</v>
      </c>
    </row>
    <row r="33" spans="2:4" ht="12" customHeight="1">
      <c r="B33" s="19" t="s">
        <v>47</v>
      </c>
      <c r="C33" s="21">
        <f>5305.14+92071.91+1706.08</f>
        <v>99083.13</v>
      </c>
    </row>
    <row r="34" spans="2:4" ht="12" customHeight="1">
      <c r="B34" s="19" t="s">
        <v>48</v>
      </c>
      <c r="C34" s="21">
        <f>9124.84+2934.46</f>
        <v>12059.3</v>
      </c>
    </row>
    <row r="35" spans="2:4" ht="12" customHeight="1">
      <c r="B35" s="19" t="s">
        <v>49</v>
      </c>
      <c r="C35" s="21">
        <f>56984.75+16647.23</f>
        <v>73631.98</v>
      </c>
    </row>
    <row r="36" spans="2:4" ht="28.5" customHeight="1">
      <c r="B36" s="9" t="s">
        <v>23</v>
      </c>
      <c r="C36" s="10"/>
    </row>
    <row r="37" spans="2:4" ht="12" customHeight="1">
      <c r="B37" s="19" t="s">
        <v>39</v>
      </c>
      <c r="C37" s="24">
        <f>1299</f>
        <v>1299</v>
      </c>
    </row>
    <row r="38" spans="2:4" ht="12" customHeight="1">
      <c r="B38" s="19" t="s">
        <v>27</v>
      </c>
      <c r="C38" s="24">
        <f>32987</f>
        <v>32987</v>
      </c>
    </row>
    <row r="39" spans="2:4" ht="12" customHeight="1">
      <c r="B39" s="19" t="s">
        <v>29</v>
      </c>
      <c r="C39" s="24">
        <f>19997</f>
        <v>19997</v>
      </c>
    </row>
    <row r="40" spans="2:4" ht="12" customHeight="1">
      <c r="B40" s="19" t="s">
        <v>44</v>
      </c>
      <c r="C40" s="24">
        <f>10752+3778</f>
        <v>14530</v>
      </c>
    </row>
    <row r="41" spans="2:4" ht="12" customHeight="1">
      <c r="B41" s="19" t="s">
        <v>42</v>
      </c>
      <c r="C41" s="24">
        <f>4522+2480+1479</f>
        <v>8481</v>
      </c>
    </row>
    <row r="42" spans="2:4" ht="12" customHeight="1">
      <c r="B42" s="19" t="s">
        <v>43</v>
      </c>
      <c r="C42" s="24">
        <f>4003+2483+1196+16000</f>
        <v>23682</v>
      </c>
    </row>
    <row r="43" spans="2:4" ht="12" customHeight="1">
      <c r="B43" s="19" t="s">
        <v>41</v>
      </c>
      <c r="C43" s="24">
        <f>4055.2+1472.3</f>
        <v>5527.5</v>
      </c>
    </row>
    <row r="44" spans="2:4" ht="12" customHeight="1">
      <c r="B44" s="19" t="s">
        <v>28</v>
      </c>
      <c r="C44" s="24">
        <f>9573</f>
        <v>9573</v>
      </c>
    </row>
    <row r="45" spans="2:4" ht="24.75" customHeight="1">
      <c r="B45" s="11" t="s">
        <v>37</v>
      </c>
      <c r="C45" s="31">
        <f>C14+C17-C16+C12</f>
        <v>-33498.120000000039</v>
      </c>
      <c r="D45" s="14"/>
    </row>
    <row r="46" spans="2:4" ht="26.25" customHeight="1">
      <c r="B46" s="12" t="s">
        <v>38</v>
      </c>
      <c r="C46" s="31">
        <f>C15+C19-C22-C23-C25-C24-C26-C27-C28-C29-C30-C31-C32-C33-C34-C35-C37-C38-C39-C40-C41-C42-C43-C44</f>
        <v>-135173.76000000001</v>
      </c>
      <c r="D46" s="14"/>
    </row>
    <row r="47" spans="2:4" ht="12" customHeight="1">
      <c r="B47" s="13" t="s">
        <v>6</v>
      </c>
      <c r="C47" s="8"/>
    </row>
    <row r="48" spans="2:4" ht="12" customHeight="1">
      <c r="B48" s="8" t="s">
        <v>7</v>
      </c>
      <c r="C48" s="8"/>
    </row>
    <row r="49" spans="2:3" ht="12" customHeight="1">
      <c r="B49" s="13" t="s">
        <v>8</v>
      </c>
      <c r="C49" s="8"/>
    </row>
    <row r="50" spans="2:3" ht="12" customHeight="1">
      <c r="B50" s="34" t="s">
        <v>25</v>
      </c>
      <c r="C50" s="2">
        <f>C46+C12</f>
        <v>-139593.21000000002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2020-02-27T06:55:28Z</dcterms:modified>
</cp:coreProperties>
</file>